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60" yWindow="480" windowWidth="16740" windowHeight="172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<sst xmlns="http://schemas.openxmlformats.org/spreadsheetml/2006/main" count="20" uniqueCount="17">
  <si>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B (G)</t>
  </si>
  <si>
    <t>I (A)</t>
  </si>
  <si>
    <t>Bcalc</t>
  </si>
  <si>
    <t>e/m</t>
  </si>
  <si>
    <t>C/kg</t>
  </si>
  <si>
    <t>e/m=</t>
  </si>
  <si>
    <t>Vacc (V)</t>
  </si>
  <si>
    <t>r (m)</t>
  </si>
  <si>
    <t>B (T)</t>
  </si>
  <si>
    <t>recorded</t>
  </si>
  <si>
    <t>calculated</t>
  </si>
  <si>
    <t xml:space="preserve"> err=</t>
  </si>
  <si>
    <t>input</t>
  </si>
  <si>
    <t>PARAMETRIC EQUATION</t>
  </si>
  <si>
    <t>Helmholz</t>
  </si>
  <si>
    <t>Equation</t>
  </si>
  <si>
    <t>E/M RATIO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</si>
</sst>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Verdana"/>
      <family val="0"/>
    </font>
    <font>
      <sz val="14"/>
      <color indexed="9"/>
      <name val="Verdana"/>
      <family val="0"/>
    </font>
    <font>
      <sz val="8.5"/>
      <color indexed="8"/>
      <name val="Verdana"/>
      <family val="0"/>
    </font>
    <font>
      <sz val="12"/>
      <color indexed="8"/>
      <name val="Verdana"/>
      <family val="0"/>
    </font>
    <font>
      <b/>
      <sz val="14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sz val="7.8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Verdana"/>
      <family val="0"/>
    </font>
    <font>
      <sz val="14"/>
      <color theme="0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66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1" fontId="1" fillId="33" borderId="10" xfId="0" applyNumberFormat="1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49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 vs I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95"/>
          <c:w val="0.759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rPr>
                      <a:t>y = 1.9257x + 0.06</a:t>
                    </a:r>
                  </a:p>
                </c:rich>
              </c:tx>
              <c:numFmt formatCode="General"/>
            </c:trendlineLbl>
          </c:trendline>
          <c:xVal>
            <c:numRef>
              <c:f>Sheet1!$B$8:$B$13</c:f>
              <c:numCache/>
            </c:numRef>
          </c:xVal>
          <c:yVal>
            <c:numRef>
              <c:f>Sheet1!$C$8:$C$13</c:f>
              <c:numCache/>
            </c:numRef>
          </c:yVal>
          <c:smooth val="0"/>
        </c:ser>
        <c:axId val="65908085"/>
        <c:axId val="56301854"/>
      </c:scatterChart>
      <c:valAx>
        <c:axId val="659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6301854"/>
        <c:crosses val="autoZero"/>
        <c:crossBetween val="midCat"/>
        <c:dispUnits/>
      </c:valAx>
      <c:valAx>
        <c:axId val="5630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B (G)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59080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50125"/>
          <c:w val="0.167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9525</xdr:rowOff>
    </xdr:from>
    <xdr:to>
      <xdr:col>7</xdr:col>
      <xdr:colOff>104775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400050" y="2181225"/>
        <a:ext cx="6124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F3" sqref="F3"/>
    </sheetView>
  </sheetViews>
  <sheetFormatPr defaultColWidth="11.00390625" defaultRowHeight="12.75"/>
  <cols>
    <col min="2" max="2" width="14.625" style="0" customWidth="1"/>
    <col min="5" max="5" width="14.625" style="0" bestFit="1" customWidth="1"/>
  </cols>
  <sheetData>
    <row r="1" spans="1:2" ht="18">
      <c r="A1" s="18" t="s">
        <v>16</v>
      </c>
      <c r="B1" s="18"/>
    </row>
    <row r="2" ht="12.75">
      <c r="E2" s="2"/>
    </row>
    <row r="4" ht="12.75">
      <c r="D4" s="16" t="s">
        <v>14</v>
      </c>
    </row>
    <row r="5" spans="1:4" ht="12.75">
      <c r="A5" s="13" t="s">
        <v>13</v>
      </c>
      <c r="B5" s="13"/>
      <c r="D5" s="16" t="s">
        <v>15</v>
      </c>
    </row>
    <row r="6" spans="2:4" ht="12.75">
      <c r="B6" s="14" t="s">
        <v>9</v>
      </c>
      <c r="C6" s="14" t="s">
        <v>9</v>
      </c>
      <c r="D6" s="14" t="s">
        <v>10</v>
      </c>
    </row>
    <row r="7" spans="2:4" ht="12.75">
      <c r="B7" s="15" t="s">
        <v>1</v>
      </c>
      <c r="C7" s="15" t="s">
        <v>0</v>
      </c>
      <c r="D7" s="15" t="s">
        <v>2</v>
      </c>
    </row>
    <row r="8" spans="2:4" ht="12.75">
      <c r="B8" s="14">
        <v>1</v>
      </c>
      <c r="C8" s="14">
        <v>2</v>
      </c>
      <c r="D8" s="17">
        <f aca="true" t="shared" si="0" ref="D8:D13">10000*((4/5)^1.5)*(0.00000126*72*B8)/0.33</f>
        <v>1.9670893276972696</v>
      </c>
    </row>
    <row r="9" spans="2:4" ht="12.75">
      <c r="B9" s="14">
        <v>2</v>
      </c>
      <c r="C9" s="14">
        <v>3.9</v>
      </c>
      <c r="D9" s="17">
        <f t="shared" si="0"/>
        <v>3.9341786553945393</v>
      </c>
    </row>
    <row r="10" spans="2:4" ht="12.75">
      <c r="B10" s="14">
        <v>3</v>
      </c>
      <c r="C10" s="14">
        <v>5.8</v>
      </c>
      <c r="D10" s="17">
        <f t="shared" si="0"/>
        <v>5.901267983091809</v>
      </c>
    </row>
    <row r="11" spans="2:4" ht="12.75">
      <c r="B11" s="14">
        <v>4</v>
      </c>
      <c r="C11" s="14">
        <v>7.8</v>
      </c>
      <c r="D11" s="17">
        <f t="shared" si="0"/>
        <v>7.8683573107890785</v>
      </c>
    </row>
    <row r="12" spans="2:4" ht="12.75">
      <c r="B12" s="14">
        <v>5</v>
      </c>
      <c r="C12" s="14">
        <v>9.7</v>
      </c>
      <c r="D12" s="17">
        <f t="shared" si="0"/>
        <v>9.835446638486346</v>
      </c>
    </row>
    <row r="13" spans="2:4" ht="12.75">
      <c r="B13" s="14">
        <v>6</v>
      </c>
      <c r="C13" s="14">
        <v>11.6</v>
      </c>
      <c r="D13" s="17">
        <f t="shared" si="0"/>
        <v>11.802535966183617</v>
      </c>
    </row>
    <row r="47" spans="1:2" ht="12.75">
      <c r="A47" s="11" t="s">
        <v>12</v>
      </c>
      <c r="B47" s="11" t="s">
        <v>12</v>
      </c>
    </row>
    <row r="48" spans="1:5" ht="12.75">
      <c r="A48" s="12" t="s">
        <v>6</v>
      </c>
      <c r="B48" s="12" t="s">
        <v>1</v>
      </c>
      <c r="C48" s="3" t="s">
        <v>8</v>
      </c>
      <c r="D48" s="3" t="s">
        <v>7</v>
      </c>
      <c r="E48" s="3" t="s">
        <v>3</v>
      </c>
    </row>
    <row r="49" spans="1:5" ht="12.75">
      <c r="A49" s="11">
        <v>42</v>
      </c>
      <c r="B49" s="11">
        <v>3.26</v>
      </c>
      <c r="C49" s="5">
        <f>((4/5)^1.5)*(0.00000126*72*B49)/0.33</f>
        <v>0.0006412711208293098</v>
      </c>
      <c r="D49" s="4">
        <f>0.5*0.065</f>
        <v>0.0325</v>
      </c>
      <c r="E49" s="5">
        <f>(2*A49)/(C49^2*D49^2)</f>
        <v>193387856463.08426</v>
      </c>
    </row>
    <row r="50" spans="1:5" ht="12.75">
      <c r="A50" s="11">
        <v>42.1</v>
      </c>
      <c r="B50" s="11">
        <v>2.84</v>
      </c>
      <c r="C50" s="5">
        <f>((4/5)^1.5)*(0.00000126*72*B50)/0.33</f>
        <v>0.0005586533690660245</v>
      </c>
      <c r="D50" s="4">
        <f>0.5*0.072</f>
        <v>0.036</v>
      </c>
      <c r="E50" s="5">
        <f>(2*A50)/(C50^2*D50^2)</f>
        <v>208171966861.3197</v>
      </c>
    </row>
    <row r="51" spans="1:5" ht="12.75">
      <c r="A51" s="11">
        <v>42.3</v>
      </c>
      <c r="B51" s="11">
        <v>2.47</v>
      </c>
      <c r="C51" s="5">
        <f>((4/5)^1.5)*(0.00000126*72*B51)/0.33</f>
        <v>0.00048587106394122555</v>
      </c>
      <c r="D51" s="4">
        <f>0.5*0.09</f>
        <v>0.045</v>
      </c>
      <c r="E51" s="5">
        <f>(2*A51)/(C51^2*D51^2)</f>
        <v>176971472572.71924</v>
      </c>
    </row>
    <row r="52" spans="1:5" ht="12.75">
      <c r="A52" s="11">
        <v>40.6</v>
      </c>
      <c r="B52" s="11">
        <v>2.14</v>
      </c>
      <c r="C52" s="5">
        <f>((4/5)^1.5)*(0.00000126*72*B52)/0.33</f>
        <v>0.0004209571161272157</v>
      </c>
      <c r="D52" s="4">
        <f>0.5*0.103</f>
        <v>0.0515</v>
      </c>
      <c r="E52" s="5">
        <f>(2*A52)/(C52^2*D52^2)</f>
        <v>172769016157.29385</v>
      </c>
    </row>
    <row r="53" spans="1:5" ht="12.75">
      <c r="A53" s="11">
        <v>40.8</v>
      </c>
      <c r="B53" s="11">
        <v>1.9</v>
      </c>
      <c r="C53" s="5">
        <f>((4/5)^1.5)*(0.00000126*72*B53)/0.33</f>
        <v>0.0003737469722624812</v>
      </c>
      <c r="D53" s="4">
        <f>0.5*0.115</f>
        <v>0.0575</v>
      </c>
      <c r="E53" s="5">
        <f>(2*A53)/(C53^2*D53^2)</f>
        <v>176684764978.4937</v>
      </c>
    </row>
    <row r="54" spans="1:6" ht="12.75">
      <c r="A54" s="4"/>
      <c r="B54" s="4"/>
      <c r="C54" s="6"/>
      <c r="D54" s="7" t="s">
        <v>5</v>
      </c>
      <c r="E54" s="8">
        <f>AVERAGE(E49:E53)</f>
        <v>185597015406.58212</v>
      </c>
      <c r="F54" s="9" t="s">
        <v>4</v>
      </c>
    </row>
    <row r="55" spans="1:5" ht="12.75">
      <c r="A55" s="4"/>
      <c r="B55" s="4"/>
      <c r="C55" s="4"/>
      <c r="D55" s="7" t="s">
        <v>11</v>
      </c>
      <c r="E55" s="10">
        <f>STDEV(E49:E53)/SQRT(5)</f>
        <v>6666001046.965652</v>
      </c>
    </row>
    <row r="56" spans="1:5" ht="12.75">
      <c r="A56" s="1"/>
      <c r="B56" s="1"/>
      <c r="C56" s="1"/>
      <c r="D56" s="1"/>
      <c r="E56" s="1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2010-02-25T15:48:29Z</dcterms:created>
  <dcterms:modified xsi:type="dcterms:W3CDTF">2017-03-08T18:54:26Z</dcterms:modified>
  <cp:category/>
  <cp:version/>
  <cp:contentType/>
  <cp:contentStatus/>
</cp:coreProperties>
</file>